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'20.1'!$A$1:$O$63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H19" i="3"/>
  <c r="K19" i="3"/>
  <c r="P19" i="3"/>
  <c r="O19" i="3"/>
  <c r="N19" i="1" l="1"/>
  <c r="N20" i="1"/>
  <c r="N21" i="1"/>
  <c r="N22" i="1"/>
  <c r="N23" i="1" l="1"/>
  <c r="G19" i="3" s="1"/>
  <c r="H18" i="4"/>
  <c r="G18" i="4"/>
  <c r="F18" i="4"/>
  <c r="E18" i="4"/>
  <c r="D18" i="4"/>
  <c r="C18" i="4"/>
  <c r="J19" i="3"/>
  <c r="M19" i="2"/>
  <c r="M19" i="3" l="1"/>
</calcChain>
</file>

<file path=xl/sharedStrings.xml><?xml version="1.0" encoding="utf-8"?>
<sst xmlns="http://schemas.openxmlformats.org/spreadsheetml/2006/main" count="234" uniqueCount="170">
  <si>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</si>
  <si>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</si>
  <si>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</si>
  <si>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</si>
  <si>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</si>
  <si>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</si>
  <si>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</si>
  <si>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</si>
  <si>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</si>
  <si>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</si>
  <si>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</si>
  <si>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</si>
  <si>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</si>
  <si>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</si>
  <si>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</si>
  <si>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</si>
  <si>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</si>
  <si>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</si>
  <si>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</si>
  <si>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</si>
  <si>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</si>
  <si>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</si>
  <si>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</si>
  <si>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</si>
  <si>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</si>
  <si>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</si>
  <si>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</si>
  <si>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</si>
  <si>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</si>
  <si>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</si>
  <si>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</si>
  <si>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</si>
  <si>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</si>
  <si>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</si>
  <si>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</si>
  <si>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</si>
  <si>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</si>
  <si>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</si>
  <si>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</si>
  <si>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</si>
  <si>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</si>
  <si>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</si>
  <si>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</si>
  <si>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</si>
  <si>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</si>
  <si>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</si>
  <si>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</si>
  <si>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</si>
  <si>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</si>
  <si>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</si>
  <si>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</si>
  <si>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</si>
  <si>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</si>
  <si>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</si>
  <si>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</si>
  <si>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</si>
  <si>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</si>
  <si>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</si>
  <si>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</si>
  <si>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</si>
  <si>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</si>
  <si>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</si>
  <si>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</si>
  <si>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</si>
  <si>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</si>
  <si>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</si>
  <si>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</si>
  <si>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</si>
  <si>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</si>
  <si>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</si>
  <si>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</si>
  <si>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</si>
  <si>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</si>
  <si>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</si>
  <si>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</si>
  <si>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</si>
  <si>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</si>
  <si>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</si>
  <si>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</si>
  <si>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</si>
  <si>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</si>
  <si>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</si>
  <si>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</si>
  <si>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</si>
  <si>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</si>
  <si>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</si>
  <si>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</si>
  <si>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</si>
  <si>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</si>
  <si>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</si>
  <si>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</si>
  <si>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</si>
  <si>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</si>
  <si>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</si>
  <si>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</si>
  <si>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</si>
  <si>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</si>
  <si>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</si>
  <si>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</si>
  <si>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</si>
  <si>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</si>
  <si>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</si>
  <si>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</si>
  <si>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</si>
  <si>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</si>
  <si>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</si>
  <si>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</si>
  <si>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</si>
  <si>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</si>
  <si>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</si>
  <si>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</si>
  <si>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</si>
  <si>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</si>
  <si>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</si>
  <si>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</si>
  <si>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</si>
  <si>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</si>
  <si>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</si>
  <si>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</si>
  <si>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</si>
  <si>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</si>
  <si>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</si>
  <si>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</si>
  <si>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</si>
  <si>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</si>
  <si>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</si>
  <si>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</si>
  <si>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</si>
  <si>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</si>
  <si>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</si>
  <si>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</si>
  <si>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</si>
  <si>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</si>
  <si>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</si>
  <si>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</si>
  <si>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</si>
  <si>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</si>
  <si>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</si>
  <si>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</si>
  <si>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</si>
  <si>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</si>
  <si>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</si>
  <si>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</si>
  <si>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</si>
  <si>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</si>
  <si>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</si>
  <si>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</si>
  <si>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</si>
  <si>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</si>
  <si>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</si>
  <si>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</si>
  <si>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К1-08-1..8</t>
  </si>
  <si>
    <t>1 км по трассе</t>
  </si>
  <si>
    <t>Б2.1-02-1..4</t>
  </si>
  <si>
    <t>Н4-01</t>
  </si>
  <si>
    <t>1 км</t>
  </si>
  <si>
    <t>Н1-01-1..4</t>
  </si>
  <si>
    <t xml:space="preserve">УНЦ КЛ 6 - 500 кВ (с алюминиевой жилой)
</t>
  </si>
  <si>
    <t xml:space="preserve">Сечение жилы 240 мм2
Напряжение - 10 кВ </t>
  </si>
  <si>
    <t xml:space="preserve">УНЦ на устройство траншеи КЛ с укладкой труб и восстановление благоустройства по трассе без учета восстановления газонов
</t>
  </si>
  <si>
    <t>Напряжение - 10 кВ 
Одна цепь</t>
  </si>
  <si>
    <t xml:space="preserve">УНЦ кабельного сооружения с трубами
</t>
  </si>
  <si>
    <t>Диаметр трубы -110 мм</t>
  </si>
  <si>
    <t xml:space="preserve">УНЦ выполнения специального перехода кабельной линии методом ГНБ
</t>
  </si>
  <si>
    <t>Диаметр трубы -110 мм
Количество труб - 1 шт.</t>
  </si>
  <si>
    <t>10</t>
  </si>
  <si>
    <t>Техническое перевооружение                     КЛ -10кВ ТСН-1,2 подстанции          ГПП-2, ГПП-3, ГПП-4, ГПП-5,  РП-110кВ с заменой КЛ-10кв на кабеля  из сшитого полителена.</t>
  </si>
  <si>
    <t>1.6</t>
  </si>
  <si>
    <t>1.1</t>
  </si>
  <si>
    <t>N_06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</si>
</sst>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  <xf numFmtId="0" fontId="35" fillId="0" borderId="0">
      <alignment horizontal="right" vertical="top" wrapText="1"/>
    </xf>
    <xf numFmtId="0" fontId="35" fillId="0" borderId="2">
      <alignment horizontal="center" wrapText="1"/>
    </xf>
  </cellStyleXfs>
  <cellXfs count="123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8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8" fillId="0" borderId="0" xfId="5" applyFont="1" applyFill="1" applyAlignment="1">
      <alignment horizontal="center"/>
    </xf>
    <xf numFmtId="0" fontId="28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29" fillId="0" borderId="0" xfId="5" applyFont="1" applyFill="1" applyAlignment="1">
      <alignment horizontal="center"/>
    </xf>
    <xf numFmtId="0" fontId="30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1" fillId="0" borderId="0" xfId="5" applyNumberFormat="1" applyFont="1"/>
    <xf numFmtId="0" fontId="7" fillId="0" borderId="0" xfId="5"/>
    <xf numFmtId="0" fontId="32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3" fillId="0" borderId="2" xfId="5" applyFont="1" applyFill="1" applyBorder="1" applyAlignment="1">
      <alignment horizontal="center"/>
    </xf>
    <xf numFmtId="0" fontId="33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3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10" fillId="0" borderId="2" xfId="5" applyFont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1" fillId="0" borderId="2" xfId="5" applyFont="1" applyFill="1" applyBorder="1" applyAlignment="1">
      <alignment horizontal="center" vertical="center" wrapText="1"/>
    </xf>
    <xf numFmtId="4" fontId="1" fillId="2" borderId="2" xfId="5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7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0" fontId="14" fillId="2" borderId="0" xfId="5" applyFont="1" applyFill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left" vertical="top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2" fillId="0" borderId="10" xfId="5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8">
    <cellStyle name="Итоги" xfId="6"/>
    <cellStyle name="ЛокСмета" xfId="7"/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7"/>
  <sheetViews>
    <sheetView tabSelected="1" view="pageBreakPreview" zoomScale="55" zoomScaleNormal="70" zoomScaleSheetLayoutView="55" workbookViewId="0">
      <selection activeCell="I24" sqref="I24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39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15.75" customHeight="1" x14ac:dyDescent="0.25">
      <c r="B16" s="96" t="s">
        <v>7</v>
      </c>
      <c r="C16" s="96" t="s">
        <v>8</v>
      </c>
      <c r="D16" s="96" t="s">
        <v>9</v>
      </c>
      <c r="E16" s="96" t="s">
        <v>10</v>
      </c>
      <c r="F16" s="103" t="s">
        <v>11</v>
      </c>
      <c r="G16" s="105"/>
      <c r="H16" s="103" t="s">
        <v>12</v>
      </c>
      <c r="I16" s="104"/>
      <c r="J16" s="104"/>
      <c r="K16" s="104"/>
      <c r="L16" s="104"/>
      <c r="M16" s="104"/>
      <c r="N16" s="105"/>
      <c r="O16" s="96" t="s">
        <v>13</v>
      </c>
    </row>
    <row r="17" spans="1:15" s="26" customFormat="1" ht="63" x14ac:dyDescent="0.25">
      <c r="A17" s="23"/>
      <c r="B17" s="97"/>
      <c r="C17" s="97"/>
      <c r="D17" s="97"/>
      <c r="E17" s="97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97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35.25" customHeight="1" x14ac:dyDescent="0.25">
      <c r="B19" s="100" t="s">
        <v>167</v>
      </c>
      <c r="C19" s="100" t="s">
        <v>166</v>
      </c>
      <c r="D19" s="100" t="s">
        <v>169</v>
      </c>
      <c r="E19" s="92" t="s">
        <v>157</v>
      </c>
      <c r="F19" s="28" t="s">
        <v>165</v>
      </c>
      <c r="G19" s="29" t="s">
        <v>158</v>
      </c>
      <c r="H19" s="27">
        <v>1</v>
      </c>
      <c r="I19" s="30">
        <v>0.875</v>
      </c>
      <c r="J19" s="24" t="s">
        <v>152</v>
      </c>
      <c r="K19" s="24" t="s">
        <v>151</v>
      </c>
      <c r="L19" s="31">
        <v>4928</v>
      </c>
      <c r="M19" s="24">
        <v>1.1000000000000001</v>
      </c>
      <c r="N19" s="31">
        <f>H19*I19*L19*M19</f>
        <v>4743.2000000000007</v>
      </c>
      <c r="O19" s="28" t="s">
        <v>23</v>
      </c>
    </row>
    <row r="20" spans="1:15" s="23" customFormat="1" ht="54" customHeight="1" x14ac:dyDescent="0.25">
      <c r="B20" s="101"/>
      <c r="C20" s="101"/>
      <c r="D20" s="101"/>
      <c r="E20" s="92" t="s">
        <v>159</v>
      </c>
      <c r="F20" s="28" t="s">
        <v>165</v>
      </c>
      <c r="G20" s="29" t="s">
        <v>160</v>
      </c>
      <c r="H20" s="27">
        <v>1</v>
      </c>
      <c r="I20" s="30">
        <v>0.21000000000000002</v>
      </c>
      <c r="J20" s="24" t="s">
        <v>152</v>
      </c>
      <c r="K20" s="24" t="s">
        <v>153</v>
      </c>
      <c r="L20" s="31">
        <v>5917.92</v>
      </c>
      <c r="M20" s="24">
        <v>1</v>
      </c>
      <c r="N20" s="31">
        <f t="shared" ref="N20:N22" si="0">H20*I20*L20*M20</f>
        <v>1242.7632000000001</v>
      </c>
      <c r="O20" s="28" t="s">
        <v>23</v>
      </c>
    </row>
    <row r="21" spans="1:15" s="23" customFormat="1" ht="35.25" customHeight="1" x14ac:dyDescent="0.25">
      <c r="B21" s="101"/>
      <c r="C21" s="101"/>
      <c r="D21" s="101"/>
      <c r="E21" s="92" t="s">
        <v>161</v>
      </c>
      <c r="F21" s="28" t="s">
        <v>165</v>
      </c>
      <c r="G21" s="29" t="s">
        <v>162</v>
      </c>
      <c r="H21" s="27">
        <v>1</v>
      </c>
      <c r="I21" s="30">
        <v>0.5</v>
      </c>
      <c r="J21" s="24" t="s">
        <v>155</v>
      </c>
      <c r="K21" s="24" t="s">
        <v>154</v>
      </c>
      <c r="L21" s="31">
        <v>2672.47</v>
      </c>
      <c r="M21" s="24">
        <v>1.1000000000000001</v>
      </c>
      <c r="N21" s="31">
        <f t="shared" si="0"/>
        <v>1469.8585</v>
      </c>
      <c r="O21" s="28" t="s">
        <v>23</v>
      </c>
    </row>
    <row r="22" spans="1:15" s="23" customFormat="1" ht="35.25" customHeight="1" x14ac:dyDescent="0.25">
      <c r="B22" s="101"/>
      <c r="C22" s="101"/>
      <c r="D22" s="101"/>
      <c r="E22" s="92" t="s">
        <v>163</v>
      </c>
      <c r="F22" s="28" t="s">
        <v>165</v>
      </c>
      <c r="G22" s="29" t="s">
        <v>164</v>
      </c>
      <c r="H22" s="27">
        <v>1</v>
      </c>
      <c r="I22" s="30">
        <v>0.05</v>
      </c>
      <c r="J22" s="24" t="s">
        <v>152</v>
      </c>
      <c r="K22" s="24" t="s">
        <v>156</v>
      </c>
      <c r="L22" s="31">
        <v>26087.97</v>
      </c>
      <c r="M22" s="24">
        <v>1.1000000000000001</v>
      </c>
      <c r="N22" s="31">
        <f t="shared" si="0"/>
        <v>1434.8383500000004</v>
      </c>
      <c r="O22" s="28" t="s">
        <v>23</v>
      </c>
    </row>
    <row r="23" spans="1:15" s="23" customFormat="1" x14ac:dyDescent="0.25">
      <c r="B23" s="102"/>
      <c r="C23" s="102"/>
      <c r="D23" s="102"/>
      <c r="E23" s="22" t="s">
        <v>25</v>
      </c>
      <c r="F23" s="32" t="s">
        <v>23</v>
      </c>
      <c r="G23" s="32" t="s">
        <v>23</v>
      </c>
      <c r="H23" s="32" t="s">
        <v>23</v>
      </c>
      <c r="I23" s="94" t="s">
        <v>23</v>
      </c>
      <c r="J23" s="32" t="s">
        <v>23</v>
      </c>
      <c r="K23" s="32" t="s">
        <v>23</v>
      </c>
      <c r="L23" s="32" t="s">
        <v>23</v>
      </c>
      <c r="M23" s="32" t="s">
        <v>23</v>
      </c>
      <c r="N23" s="33">
        <f>SUM(N19:N22)</f>
        <v>8890.6600500000022</v>
      </c>
      <c r="O23" s="28" t="s">
        <v>23</v>
      </c>
    </row>
    <row r="24" spans="1:15" ht="18.75" x14ac:dyDescent="0.25">
      <c r="B24" s="34" t="s">
        <v>26</v>
      </c>
      <c r="C24" s="34"/>
      <c r="D24" s="34"/>
      <c r="E24" s="34"/>
    </row>
    <row r="25" spans="1:15" x14ac:dyDescent="0.25">
      <c r="C25" s="35"/>
      <c r="D25" s="35"/>
      <c r="E25" s="35"/>
    </row>
    <row r="26" spans="1:15" ht="24" customHeight="1" x14ac:dyDescent="0.25">
      <c r="B26" s="35"/>
    </row>
    <row r="27" spans="1:15" s="36" customFormat="1" hidden="1" x14ac:dyDescent="0.25">
      <c r="B27" s="37" t="s">
        <v>27</v>
      </c>
      <c r="C27" s="38"/>
      <c r="D27" s="38"/>
      <c r="E27" s="39"/>
      <c r="F27" s="39"/>
      <c r="G27" s="39"/>
      <c r="H27" s="39"/>
      <c r="I27" s="39"/>
    </row>
    <row r="28" spans="1:15" s="36" customFormat="1" hidden="1" x14ac:dyDescent="0.25">
      <c r="B28" s="40" t="s">
        <v>28</v>
      </c>
      <c r="C28" s="38"/>
      <c r="D28" s="38"/>
      <c r="E28" s="39"/>
      <c r="F28" s="39"/>
      <c r="G28" s="39"/>
      <c r="H28" s="39"/>
      <c r="I28" s="39"/>
    </row>
    <row r="29" spans="1:15" s="36" customFormat="1" hidden="1" x14ac:dyDescent="0.25">
      <c r="B29" s="40" t="s">
        <v>29</v>
      </c>
      <c r="C29" s="38"/>
      <c r="D29" s="38"/>
      <c r="F29" s="39"/>
      <c r="G29" s="39"/>
      <c r="H29" s="39"/>
      <c r="I29" s="39"/>
    </row>
    <row r="30" spans="1:15" s="36" customFormat="1" ht="15.75" hidden="1" customHeight="1" x14ac:dyDescent="0.25">
      <c r="B30" s="41" t="s">
        <v>30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idden="1" x14ac:dyDescent="0.25">
      <c r="B31" s="42" t="s">
        <v>31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</row>
    <row r="32" spans="1:15" s="36" customFormat="1" hidden="1" x14ac:dyDescent="0.25">
      <c r="B32" s="43" t="s">
        <v>32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2:14" s="36" customFormat="1" ht="15.75" hidden="1" customHeight="1" x14ac:dyDescent="0.25">
      <c r="B33" s="41" t="s">
        <v>33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2:14" s="36" customFormat="1" ht="18.75" hidden="1" x14ac:dyDescent="0.25">
      <c r="B34" s="40" t="s">
        <v>34</v>
      </c>
      <c r="C34" s="44"/>
      <c r="D34" s="44"/>
      <c r="E34" s="45"/>
      <c r="F34" s="44"/>
      <c r="G34" s="44"/>
      <c r="H34" s="44"/>
      <c r="I34" s="44"/>
      <c r="J34" s="44"/>
      <c r="K34" s="44"/>
      <c r="L34" s="44"/>
      <c r="M34" s="44"/>
    </row>
    <row r="35" spans="2:14" s="36" customFormat="1" ht="15.75" hidden="1" customHeight="1" x14ac:dyDescent="0.25">
      <c r="B35" s="40"/>
      <c r="C35" s="41" t="s">
        <v>35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36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37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38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t="15.75" hidden="1" customHeight="1" x14ac:dyDescent="0.25">
      <c r="B39" s="40"/>
      <c r="C39" s="41" t="s">
        <v>39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</row>
    <row r="40" spans="2:14" s="36" customFormat="1" ht="15.75" hidden="1" customHeight="1" x14ac:dyDescent="0.25">
      <c r="B40" s="40"/>
      <c r="C40" s="41" t="s">
        <v>40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2:14" s="36" customFormat="1" ht="15.75" hidden="1" customHeight="1" x14ac:dyDescent="0.25">
      <c r="B41" s="40"/>
      <c r="C41" s="41" t="s">
        <v>41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</row>
    <row r="42" spans="2:14" s="36" customFormat="1" hidden="1" x14ac:dyDescent="0.25">
      <c r="B42" s="43" t="s">
        <v>42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2:14" s="36" customFormat="1" ht="36" hidden="1" customHeight="1" x14ac:dyDescent="0.25">
      <c r="B43" s="41" t="s">
        <v>43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 t="s">
        <v>44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 t="s">
        <v>45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 t="s">
        <v>46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47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48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49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50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51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52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53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54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55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t="15.75" hidden="1" customHeight="1" x14ac:dyDescent="0.25">
      <c r="B56" s="41"/>
      <c r="C56" s="41" t="s">
        <v>56</v>
      </c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</row>
    <row r="57" spans="2:14" s="36" customFormat="1" ht="15.75" hidden="1" customHeight="1" x14ac:dyDescent="0.25">
      <c r="B57" s="41"/>
      <c r="C57" s="41" t="s">
        <v>57</v>
      </c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</row>
    <row r="58" spans="2:14" s="36" customFormat="1" ht="15.75" hidden="1" customHeight="1" x14ac:dyDescent="0.25">
      <c r="B58" s="41"/>
      <c r="C58" s="41" t="s">
        <v>58</v>
      </c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2:14" s="36" customFormat="1" hidden="1" x14ac:dyDescent="0.25">
      <c r="B59" s="46" t="s">
        <v>59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60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61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36" customFormat="1" hidden="1" x14ac:dyDescent="0.25">
      <c r="B62" s="46" t="s">
        <v>62</v>
      </c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</row>
    <row r="63" spans="2:14" s="36" customFormat="1" hidden="1" x14ac:dyDescent="0.25">
      <c r="B63" s="46" t="s">
        <v>63</v>
      </c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</row>
    <row r="64" spans="2:14" s="36" customFormat="1" hidden="1" x14ac:dyDescent="0.25">
      <c r="B64" s="46" t="s">
        <v>64</v>
      </c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</row>
    <row r="65" spans="2:14" s="47" customFormat="1" ht="35.25" hidden="1" customHeight="1" x14ac:dyDescent="0.25">
      <c r="B65" s="41" t="s">
        <v>65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</row>
    <row r="66" spans="2:14" s="36" customFormat="1" ht="34.5" hidden="1" customHeight="1" x14ac:dyDescent="0.25">
      <c r="B66" s="41" t="s">
        <v>66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</row>
    <row r="67" spans="2:14" s="36" customFormat="1" hidden="1" x14ac:dyDescent="0.25">
      <c r="B67" s="38"/>
      <c r="C67" s="38"/>
      <c r="D67" s="38"/>
      <c r="E67" s="39"/>
      <c r="F67" s="39"/>
      <c r="G67" s="39"/>
      <c r="H67" s="39"/>
      <c r="I67" s="39"/>
    </row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3">
    <mergeCell ref="O16:O17"/>
    <mergeCell ref="B5:N5"/>
    <mergeCell ref="B6:N6"/>
    <mergeCell ref="B7:N7"/>
    <mergeCell ref="B19:B23"/>
    <mergeCell ref="C19:C23"/>
    <mergeCell ref="D19:D23"/>
    <mergeCell ref="H16:N16"/>
    <mergeCell ref="B16:B17"/>
    <mergeCell ref="C16:C17"/>
    <mergeCell ref="D16:D17"/>
    <mergeCell ref="E16:E17"/>
    <mergeCell ref="F16:G16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70" zoomScaleNormal="55" zoomScaleSheetLayoutView="70" workbookViewId="0">
      <selection activeCell="L18" sqref="L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28515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8" t="s">
        <v>67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87.75" customHeight="1" x14ac:dyDescent="0.25">
      <c r="B16" s="50" t="s">
        <v>7</v>
      </c>
      <c r="C16" s="50" t="s">
        <v>8</v>
      </c>
      <c r="D16" s="50" t="s">
        <v>9</v>
      </c>
      <c r="E16" s="50" t="s">
        <v>68</v>
      </c>
      <c r="F16" s="50" t="s">
        <v>69</v>
      </c>
      <c r="G16" s="50" t="s">
        <v>70</v>
      </c>
      <c r="H16" s="50" t="s">
        <v>71</v>
      </c>
      <c r="I16" s="32" t="s">
        <v>72</v>
      </c>
      <c r="J16" s="32" t="s">
        <v>73</v>
      </c>
      <c r="K16" s="32" t="s">
        <v>74</v>
      </c>
      <c r="L16" s="32" t="s">
        <v>75</v>
      </c>
      <c r="M16" s="32" t="s">
        <v>76</v>
      </c>
      <c r="N16" s="32" t="s">
        <v>77</v>
      </c>
      <c r="O16" s="32" t="s">
        <v>78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86.25" customHeight="1" x14ac:dyDescent="0.25">
      <c r="B18" s="93" t="s">
        <v>168</v>
      </c>
      <c r="C18" s="53" t="s">
        <v>166</v>
      </c>
      <c r="D18" s="53" t="s">
        <v>169</v>
      </c>
      <c r="E18" s="54" t="s">
        <v>24</v>
      </c>
      <c r="F18" s="32" t="s">
        <v>24</v>
      </c>
      <c r="G18" s="53" t="s">
        <v>24</v>
      </c>
      <c r="H18" s="32" t="s">
        <v>24</v>
      </c>
      <c r="I18" s="32" t="s">
        <v>24</v>
      </c>
      <c r="J18" s="32" t="s">
        <v>24</v>
      </c>
      <c r="K18" s="32" t="s">
        <v>24</v>
      </c>
      <c r="L18" s="55" t="s">
        <v>24</v>
      </c>
      <c r="M18" s="56" t="s">
        <v>24</v>
      </c>
      <c r="N18" s="32" t="s">
        <v>24</v>
      </c>
      <c r="O18" s="32" t="s">
        <v>24</v>
      </c>
    </row>
    <row r="19" spans="2:16" x14ac:dyDescent="0.25">
      <c r="B19" s="52"/>
      <c r="C19" s="57"/>
      <c r="D19" s="57"/>
      <c r="E19" s="32" t="s">
        <v>23</v>
      </c>
      <c r="F19" s="22" t="s">
        <v>25</v>
      </c>
      <c r="G19" s="32" t="s">
        <v>23</v>
      </c>
      <c r="H19" s="32" t="s">
        <v>23</v>
      </c>
      <c r="I19" s="32" t="s">
        <v>23</v>
      </c>
      <c r="J19" s="32" t="s">
        <v>23</v>
      </c>
      <c r="K19" s="32" t="s">
        <v>23</v>
      </c>
      <c r="L19" s="32" t="s">
        <v>23</v>
      </c>
      <c r="M19" s="58">
        <f>SUM(M18:M18)</f>
        <v>0</v>
      </c>
      <c r="N19" s="32" t="s">
        <v>23</v>
      </c>
      <c r="O19" s="32" t="s">
        <v>23</v>
      </c>
    </row>
    <row r="20" spans="2:16" ht="18.75" x14ac:dyDescent="0.25">
      <c r="B20" s="108" t="s">
        <v>26</v>
      </c>
      <c r="C20" s="108"/>
      <c r="D20" s="108"/>
      <c r="E20" s="108"/>
      <c r="F20" s="108"/>
      <c r="G20" s="108"/>
      <c r="H20" s="108"/>
      <c r="I20" s="108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59"/>
      <c r="D22" s="35"/>
      <c r="E22" s="35"/>
      <c r="F22" s="35"/>
      <c r="G22" s="35"/>
      <c r="H22" s="35"/>
      <c r="I22" s="35"/>
    </row>
    <row r="23" spans="2:16" x14ac:dyDescent="0.25">
      <c r="B23" s="37" t="s">
        <v>27</v>
      </c>
    </row>
    <row r="24" spans="2:16" x14ac:dyDescent="0.25">
      <c r="B24" s="40" t="s">
        <v>79</v>
      </c>
    </row>
    <row r="25" spans="2:16" s="19" customFormat="1" x14ac:dyDescent="0.25">
      <c r="B25" s="109" t="s">
        <v>80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6" s="19" customFormat="1" ht="15.75" customHeight="1" x14ac:dyDescent="0.25">
      <c r="C26" s="106" t="s">
        <v>81</v>
      </c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60"/>
    </row>
    <row r="27" spans="2:16" s="19" customFormat="1" ht="31.5" customHeight="1" x14ac:dyDescent="0.25">
      <c r="C27" s="106" t="s">
        <v>82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60"/>
    </row>
    <row r="28" spans="2:16" s="19" customFormat="1" ht="15.75" customHeight="1" x14ac:dyDescent="0.25">
      <c r="C28" s="106" t="s">
        <v>83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60"/>
    </row>
    <row r="29" spans="2:16" s="19" customFormat="1" ht="15.75" customHeight="1" x14ac:dyDescent="0.25">
      <c r="C29" s="106" t="s">
        <v>84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60"/>
    </row>
    <row r="30" spans="2:16" s="19" customFormat="1" x14ac:dyDescent="0.25">
      <c r="C30" s="106" t="s">
        <v>85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61"/>
    </row>
    <row r="31" spans="2:16" s="19" customFormat="1" x14ac:dyDescent="0.25">
      <c r="C31" s="106" t="s">
        <v>86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61"/>
    </row>
    <row r="32" spans="2:16" s="19" customFormat="1" x14ac:dyDescent="0.25">
      <c r="C32" s="106" t="s">
        <v>87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61"/>
    </row>
    <row r="33" spans="2:21" s="19" customFormat="1" ht="15.75" customHeight="1" x14ac:dyDescent="0.25">
      <c r="C33" s="106" t="s">
        <v>88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60"/>
    </row>
    <row r="34" spans="2:21" s="19" customFormat="1" ht="15.75" customHeight="1" x14ac:dyDescent="0.25">
      <c r="C34" s="106" t="s">
        <v>89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60"/>
    </row>
    <row r="35" spans="2:21" s="19" customFormat="1" x14ac:dyDescent="0.25">
      <c r="C35" s="106" t="s">
        <v>90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61"/>
    </row>
    <row r="36" spans="2:21" s="19" customFormat="1" ht="15.75" customHeight="1" x14ac:dyDescent="0.25">
      <c r="C36" s="106" t="s">
        <v>91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60"/>
    </row>
    <row r="37" spans="2:21" s="19" customFormat="1" ht="60.6" customHeight="1" x14ac:dyDescent="0.25">
      <c r="C37" s="106" t="s">
        <v>92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60"/>
    </row>
    <row r="38" spans="2:21" s="19" customFormat="1" ht="15.75" customHeight="1" x14ac:dyDescent="0.25">
      <c r="C38" s="106" t="s">
        <v>93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60"/>
    </row>
    <row r="39" spans="2:21" s="19" customFormat="1" ht="21.75" customHeight="1" x14ac:dyDescent="0.25">
      <c r="B39" s="106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</row>
    <row r="40" spans="2:21" s="19" customFormat="1" ht="55.5" customHeight="1" x14ac:dyDescent="0.25">
      <c r="B40" s="106" t="s">
        <v>95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61"/>
      <c r="P40" s="61"/>
      <c r="Q40" s="61"/>
      <c r="R40" s="61"/>
      <c r="S40" s="61"/>
      <c r="T40" s="61"/>
      <c r="U40" s="61"/>
    </row>
    <row r="41" spans="2:21" s="19" customFormat="1" ht="20.25" customHeight="1" x14ac:dyDescent="0.25">
      <c r="B41" s="106" t="s">
        <v>96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61"/>
      <c r="P41" s="61"/>
      <c r="Q41" s="61"/>
      <c r="R41" s="61"/>
      <c r="S41" s="61"/>
      <c r="T41" s="61"/>
      <c r="U41" s="61"/>
    </row>
    <row r="42" spans="2:21" x14ac:dyDescent="0.25">
      <c r="B42" s="106" t="s">
        <v>97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</row>
    <row r="43" spans="2:21" ht="20.25" customHeight="1" x14ac:dyDescent="0.25">
      <c r="B43" s="106" t="s">
        <v>98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2:21" x14ac:dyDescent="0.25">
      <c r="B44" s="106" t="s">
        <v>99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2:21" x14ac:dyDescent="0.25">
      <c r="B45" s="106" t="s">
        <v>100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</row>
    <row r="46" spans="2:21" ht="31.5" customHeight="1" x14ac:dyDescent="0.25">
      <c r="B46" s="107" t="s">
        <v>101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</row>
    <row r="47" spans="2:21" x14ac:dyDescent="0.25">
      <c r="B47" s="106" t="s">
        <v>102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</row>
    <row r="48" spans="2:21" ht="32.25" customHeight="1" x14ac:dyDescent="0.25">
      <c r="B48" s="106" t="s">
        <v>103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</row>
    <row r="49" spans="2:15" ht="36" customHeight="1" x14ac:dyDescent="0.25">
      <c r="B49" s="106" t="s">
        <v>104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zoomScale="55" zoomScaleNormal="55" zoomScaleSheetLayoutView="70" workbookViewId="0">
      <selection activeCell="S22" sqref="S22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0" style="77" customWidth="1"/>
    <col min="4" max="4" width="28.5703125" style="77" customWidth="1"/>
    <col min="5" max="5" width="10" style="77" customWidth="1"/>
    <col min="6" max="6" width="14.1406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1.140625" style="77" customWidth="1"/>
    <col min="15" max="15" width="17.14062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8" t="s">
        <v>105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8" t="s">
        <v>7</v>
      </c>
      <c r="C16" s="118" t="s">
        <v>8</v>
      </c>
      <c r="D16" s="118" t="s">
        <v>9</v>
      </c>
      <c r="E16" s="118" t="s">
        <v>106</v>
      </c>
      <c r="F16" s="118" t="s">
        <v>107</v>
      </c>
      <c r="G16" s="118" t="s">
        <v>108</v>
      </c>
      <c r="H16" s="118"/>
      <c r="I16" s="118"/>
      <c r="J16" s="118"/>
      <c r="K16" s="118"/>
      <c r="L16" s="118" t="s">
        <v>109</v>
      </c>
      <c r="M16" s="118" t="s">
        <v>110</v>
      </c>
      <c r="N16" s="116" t="s">
        <v>111</v>
      </c>
      <c r="O16" s="116" t="s">
        <v>112</v>
      </c>
      <c r="P16" s="117" t="s">
        <v>113</v>
      </c>
      <c r="Q16" s="112" t="s">
        <v>114</v>
      </c>
      <c r="R16" s="112" t="s">
        <v>115</v>
      </c>
      <c r="S16" s="112" t="s">
        <v>116</v>
      </c>
      <c r="T16" s="112" t="s">
        <v>117</v>
      </c>
      <c r="U16" s="112" t="s">
        <v>118</v>
      </c>
      <c r="V16" s="112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4" customFormat="1" ht="121.5" customHeight="1" x14ac:dyDescent="0.25">
      <c r="A17" s="62"/>
      <c r="B17" s="118"/>
      <c r="C17" s="118"/>
      <c r="D17" s="118"/>
      <c r="E17" s="118"/>
      <c r="F17" s="118"/>
      <c r="G17" s="63" t="s">
        <v>120</v>
      </c>
      <c r="H17" s="63" t="s">
        <v>121</v>
      </c>
      <c r="I17" s="63" t="s">
        <v>122</v>
      </c>
      <c r="J17" s="24" t="s">
        <v>123</v>
      </c>
      <c r="K17" s="63" t="s">
        <v>124</v>
      </c>
      <c r="L17" s="118"/>
      <c r="M17" s="118"/>
      <c r="N17" s="116"/>
      <c r="O17" s="116"/>
      <c r="P17" s="117"/>
      <c r="Q17" s="113"/>
      <c r="R17" s="113"/>
      <c r="S17" s="113"/>
      <c r="T17" s="113"/>
      <c r="U17" s="113"/>
      <c r="V17" s="113"/>
    </row>
    <row r="18" spans="1:29" s="64" customFormat="1" ht="15.75" x14ac:dyDescent="0.25">
      <c r="A18" s="62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5" t="s">
        <v>125</v>
      </c>
      <c r="R18" s="65" t="s">
        <v>126</v>
      </c>
      <c r="S18" s="65" t="s">
        <v>127</v>
      </c>
      <c r="T18" s="65" t="s">
        <v>128</v>
      </c>
      <c r="U18" s="65" t="s">
        <v>129</v>
      </c>
      <c r="V18" s="65" t="s">
        <v>130</v>
      </c>
    </row>
    <row r="19" spans="1:29" s="66" customFormat="1" ht="91.5" customHeight="1" x14ac:dyDescent="0.2">
      <c r="B19" s="28" t="s">
        <v>168</v>
      </c>
      <c r="C19" s="28" t="s">
        <v>166</v>
      </c>
      <c r="D19" s="28" t="s">
        <v>169</v>
      </c>
      <c r="E19" s="67">
        <v>2029</v>
      </c>
      <c r="F19" s="67">
        <v>2029</v>
      </c>
      <c r="G19" s="95">
        <f>'20.1'!N23/1000</f>
        <v>8.8906600500000028</v>
      </c>
      <c r="H19" s="95">
        <f>G19*1.2</f>
        <v>10.668792060000003</v>
      </c>
      <c r="I19" s="95">
        <f>H19*'20.4'!C18*'20.4'!D18*'20.4'!E18*'20.4'!F18*'20.4'!G18*'20.4'!H18</f>
        <v>14.093914824924973</v>
      </c>
      <c r="J19" s="95">
        <f>'20.2'!M19/1000*1.2</f>
        <v>0</v>
      </c>
      <c r="K19" s="95">
        <f>I19+J19</f>
        <v>14.093914824924973</v>
      </c>
      <c r="L19" s="95">
        <v>5.13</v>
      </c>
      <c r="M19" s="95">
        <f>K19-L19</f>
        <v>8.9639148249249736</v>
      </c>
      <c r="N19" s="95">
        <v>0</v>
      </c>
      <c r="O19" s="95">
        <f>H19-N19</f>
        <v>10.668792060000003</v>
      </c>
      <c r="P19" s="95">
        <f>L19</f>
        <v>5.13</v>
      </c>
      <c r="Q19" s="68" t="s">
        <v>24</v>
      </c>
      <c r="R19" s="68" t="s">
        <v>24</v>
      </c>
      <c r="S19" s="68" t="s">
        <v>24</v>
      </c>
      <c r="T19" s="68" t="s">
        <v>24</v>
      </c>
      <c r="U19" s="68" t="s">
        <v>24</v>
      </c>
      <c r="V19" s="95">
        <v>5.13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4" t="s">
        <v>131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</row>
    <row r="21" spans="1:29" s="70" customFormat="1" ht="15.75" x14ac:dyDescent="0.25">
      <c r="B21" s="115" t="s">
        <v>132</v>
      </c>
      <c r="C21" s="115"/>
      <c r="D21" s="115"/>
      <c r="E21" s="115"/>
      <c r="F21" s="115"/>
      <c r="G21" s="115"/>
      <c r="H21" s="115"/>
      <c r="I21" s="115"/>
      <c r="J21" s="71"/>
      <c r="K21" s="71"/>
      <c r="L21" s="71"/>
      <c r="M21" s="71"/>
    </row>
    <row r="22" spans="1:29" s="70" customFormat="1" ht="33.75" customHeight="1" x14ac:dyDescent="0.25">
      <c r="B22" s="115" t="s">
        <v>133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1:29" s="66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6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6" customFormat="1" ht="15.75" x14ac:dyDescent="0.25">
      <c r="B25" s="37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6" customFormat="1" ht="15.75" x14ac:dyDescent="0.2">
      <c r="B26" s="109" t="s">
        <v>134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29" s="75" customFormat="1" ht="33.75" customHeight="1" x14ac:dyDescent="0.25">
      <c r="B27" s="106" t="s">
        <v>135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29" s="75" customFormat="1" ht="15.75" x14ac:dyDescent="0.25">
      <c r="B28" s="110" t="s">
        <v>136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</row>
    <row r="29" spans="1:29" s="75" customFormat="1" ht="36" customHeight="1" x14ac:dyDescent="0.25">
      <c r="B29" s="111" t="s">
        <v>137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1:29" s="75" customFormat="1" ht="38.25" customHeight="1" x14ac:dyDescent="0.25">
      <c r="B30" s="106" t="s">
        <v>138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29" s="75" customFormat="1" ht="19.5" customHeight="1" x14ac:dyDescent="0.25">
      <c r="B31" s="106" t="s">
        <v>139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29" s="75" customFormat="1" ht="37.9" customHeight="1" x14ac:dyDescent="0.25">
      <c r="B32" s="110" t="s">
        <v>140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</row>
    <row r="33" spans="2:16" s="75" customFormat="1" ht="15.75" x14ac:dyDescent="0.25">
      <c r="B33" s="110" t="s">
        <v>141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</row>
    <row r="34" spans="2:16" s="75" customFormat="1" ht="35.25" customHeight="1" x14ac:dyDescent="0.25">
      <c r="B34" s="106" t="s">
        <v>142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</row>
    <row r="35" spans="2:16" s="75" customFormat="1" ht="21" customHeight="1" x14ac:dyDescent="0.25">
      <c r="B35" s="106" t="s">
        <v>143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</row>
    <row r="36" spans="2:16" s="75" customFormat="1" ht="21" customHeight="1" x14ac:dyDescent="0.25">
      <c r="B36" s="110" t="s">
        <v>144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</row>
    <row r="37" spans="2:16" s="66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6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6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6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6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6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6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6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6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6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6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6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6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6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6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6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6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6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6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6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6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6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6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6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6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6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6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6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6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6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6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6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6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6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6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6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Q16:Q17"/>
    <mergeCell ref="R16:R17"/>
    <mergeCell ref="S16:S17"/>
    <mergeCell ref="N16:N17"/>
    <mergeCell ref="O16:O17"/>
    <mergeCell ref="P16:P17"/>
    <mergeCell ref="T16:T17"/>
    <mergeCell ref="U16:U17"/>
    <mergeCell ref="V16:V17"/>
    <mergeCell ref="B20:P20"/>
    <mergeCell ref="B21:I21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I12" sqref="I12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6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19" t="s">
        <v>69</v>
      </c>
      <c r="C15" s="120" t="s">
        <v>147</v>
      </c>
      <c r="D15" s="121"/>
      <c r="E15" s="121"/>
      <c r="F15" s="121"/>
      <c r="G15" s="121"/>
      <c r="H15" s="122"/>
    </row>
    <row r="16" spans="2:10" ht="15.75" x14ac:dyDescent="0.25">
      <c r="B16" s="119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9"/>
      <c r="D31" s="49"/>
      <c r="E31" s="49"/>
      <c r="F31" s="49"/>
      <c r="G31" s="49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2024-05-28T12:13:48Z</dcterms:modified>
</cp:coreProperties>
</file>